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<sst xmlns="http://schemas.openxmlformats.org/spreadsheetml/2006/main" count="43" uniqueCount="37">
  <si>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箱数</t>
  </si>
  <si>
    <t>实重
KG</t>
  </si>
  <si>
    <t>长
CM</t>
  </si>
  <si>
    <t>宽
CM</t>
  </si>
  <si>
    <t>高
CM</t>
  </si>
  <si>
    <t>体积
5000</t>
  </si>
  <si>
    <t>体积
6000</t>
  </si>
  <si>
    <t>围长</t>
  </si>
  <si>
    <t>总实重</t>
  </si>
  <si>
    <t>总体积
5000</t>
  </si>
  <si>
    <t>总体积
6000</t>
  </si>
  <si>
    <t>计费重
DHL</t>
  </si>
  <si>
    <t>计费重
FedEx</t>
  </si>
  <si>
    <t>计费重
UPS东南亚</t>
  </si>
  <si>
    <t>计费重
UPS其他</t>
  </si>
  <si>
    <t>计费重
美国专线</t>
  </si>
  <si>
    <t>计费重
欧洲专线</t>
  </si>
  <si>
    <t>计费重
其他专线</t>
  </si>
  <si>
    <t>最长边</t>
  </si>
  <si>
    <t>次长边</t>
  </si>
  <si>
    <t>最短边</t>
  </si>
  <si>
    <t>日期</t>
  </si>
  <si>
    <t>总箱数</t>
  </si>
  <si>
    <t>计算不同渠道
计费重（KG）</t>
  </si>
  <si>
    <t>在线
算运费</t>
  </si>
  <si>
    <t>深
圳
信
联</t>
  </si>
  <si>
    <t>汇总</t>
  </si>
  <si>
    <t>DHL
FedEx</t>
  </si>
  <si>
    <t>UPS
东南亚</t>
  </si>
  <si>
    <t>UPS
其他</t>
  </si>
  <si>
    <t>美国
专线</t>
  </si>
  <si>
    <t>欧洲
专线</t>
  </si>
  <si>
    <t>其他
专线</t>
  </si>
  <si>
    <t>关注公众号：信联国际物流</t>
  </si>
  <si>
    <t>扫码</t>
  </si>
  <si>
    <t>发送"vm"，获取验证码</t>
  </si>
  <si>
    <t>深圳市宝安区航城街道后瑞村北五巷21号101
13760262986   www.xinexpress.com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</si>
</sst>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FF"/>
      <name val="宋体"/>
      <charset val="0"/>
      <scheme val="minor"/>
    </font>
    <font>
      <sz val="32"/>
      <color theme="1"/>
      <name val="华文新魏"/>
      <charset val="134"/>
    </font>
    <font>
      <sz val="9"/>
      <color theme="1"/>
      <name val="宋体"/>
      <charset val="134"/>
      <scheme val="minor"/>
    </font>
    <font>
      <sz val="18"/>
      <color rgb="FF0070C0"/>
      <name val="宋体"/>
      <charset val="0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6" fillId="2" borderId="1" xfId="6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176" fontId="0" fillId="0" borderId="0" xfId="0" applyNumberFormat="1" applyProtection="1">
      <alignment vertical="center"/>
      <protection hidden="1"/>
    </xf>
    <xf numFmtId="177" fontId="0" fillId="0" borderId="0" xfId="0" applyNumberFormat="1" applyProtection="1">
      <alignment vertical="center"/>
      <protection hidden="1"/>
    </xf>
    <xf numFmtId="177" fontId="0" fillId="0" borderId="0" xfId="0" applyNumberFormat="1">
      <alignment vertical="center"/>
    </xf>
    <xf numFmtId="14" fontId="0" fillId="0" borderId="0" xfId="0" applyNumberFormat="1" applyProtection="1">
      <alignment vertical="center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theme="0"/>
      </font>
      <fill>
        <patternFill patternType="solid">
          <bgColor theme="8" tint="-0.25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xinexpress.com/" TargetMode="External"/><Relationship Id="rId1" Type="http://schemas.openxmlformats.org/officeDocument/2006/relationships/hyperlink" Target="http://www.xinexpress.com/img/wx-log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8"/>
  <sheetViews>
    <sheetView showGridLines="0" tabSelected="1" workbookViewId="0">
      <selection activeCell="AM9" sqref="AM9"/>
    </sheetView>
  </sheetViews>
  <sheetFormatPr defaultColWidth="9" defaultRowHeight="13.5"/>
  <cols>
    <col min="1" max="1" width="5.25" customWidth="1"/>
    <col min="2" max="8" width="6.625" customWidth="1"/>
    <col min="9" max="18" width="9" hidden="1" customWidth="1"/>
    <col min="19" max="19" width="11.75" hidden="1" customWidth="1"/>
    <col min="20" max="29" width="9" hidden="1" customWidth="1"/>
  </cols>
  <sheetData>
    <row r="1" ht="27" spans="1:2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9" t="s">
        <v>0</v>
      </c>
      <c r="J1" s="20" t="s">
        <v>1</v>
      </c>
      <c r="K1" s="20" t="s">
        <v>2</v>
      </c>
      <c r="L1" s="20" t="s">
        <v>3</v>
      </c>
      <c r="M1" s="20" t="s">
        <v>4</v>
      </c>
      <c r="N1" s="20" t="s">
        <v>8</v>
      </c>
      <c r="O1" s="20" t="s">
        <v>9</v>
      </c>
      <c r="P1" s="20" t="s">
        <v>10</v>
      </c>
      <c r="Q1" s="20" t="s">
        <v>11</v>
      </c>
      <c r="R1" s="20" t="s">
        <v>12</v>
      </c>
      <c r="S1" s="20" t="s">
        <v>13</v>
      </c>
      <c r="T1" s="20" t="s">
        <v>14</v>
      </c>
      <c r="U1" s="20" t="s">
        <v>15</v>
      </c>
      <c r="V1" s="20" t="s">
        <v>16</v>
      </c>
      <c r="W1" s="20" t="s">
        <v>17</v>
      </c>
      <c r="X1" t="s">
        <v>18</v>
      </c>
      <c r="Y1" t="s">
        <v>19</v>
      </c>
      <c r="Z1" t="s">
        <v>20</v>
      </c>
      <c r="AA1" t="s">
        <v>21</v>
      </c>
    </row>
    <row r="2" ht="15" customHeight="1" spans="1:28">
      <c r="A2" s="3">
        <v>10</v>
      </c>
      <c r="B2" s="3">
        <v>5</v>
      </c>
      <c r="C2" s="3">
        <v>12</v>
      </c>
      <c r="D2" s="3">
        <v>40</v>
      </c>
      <c r="E2" s="3">
        <v>50</v>
      </c>
      <c r="F2" s="1">
        <f>IF(OR(K2="",L2="",M2=""),"",ROUND(K2*L2*M2/5000,1))</f>
        <v>4.8</v>
      </c>
      <c r="G2" s="1">
        <f>IF(OR(K2="",L2="",M2=""),"",ROUND(K2*L2*M2/6000,1))</f>
        <v>4</v>
      </c>
      <c r="H2" s="1">
        <f>IF(OR(K2="",L2="",M2=""),"",2*(X2+Y2)+Z2)</f>
        <v>192</v>
      </c>
      <c r="I2" s="21">
        <f>IF(OR(J2&lt;&gt;"",F2&lt;&gt;""),MAX(1,A2),"")</f>
        <v>10</v>
      </c>
      <c r="J2" s="22">
        <f>IF(B2="","",CEILING(B2,0.1))</f>
        <v>5</v>
      </c>
      <c r="K2" s="23">
        <f>IF(C2="","",CEILING(C2,1))</f>
        <v>12</v>
      </c>
      <c r="L2" s="23">
        <f>IF(D2="","",CEILING(D2,1))</f>
        <v>40</v>
      </c>
      <c r="M2" s="23">
        <f>IF(E2="","",CEILING(E2,1))</f>
        <v>50</v>
      </c>
      <c r="N2" s="24">
        <f>IF(J2="","",IF(A2="",1*J2,J2*A2))</f>
        <v>50</v>
      </c>
      <c r="O2" s="24">
        <f>IF(F2="","",IF(A2="",1*F2,F2*A2))</f>
        <v>48</v>
      </c>
      <c r="P2" s="23">
        <f>IF(G2="","",IF(A2="",1*G2,G2*A2))</f>
        <v>40</v>
      </c>
      <c r="Q2" s="22">
        <f t="shared" ref="Q2:Q8" si="0">IF(AND(B2="",F2=""),"",IF(A2="",1*MAX(J2,F2),MAX(J2,F2)*A2))</f>
        <v>50</v>
      </c>
      <c r="R2" s="22">
        <f t="shared" ref="R2:R9" si="1">IF(AND(B2="",F2=""),"",IF(A2="",1*MAX(J2,F2),MAX(J2,F2)*A2))</f>
        <v>50</v>
      </c>
      <c r="S2" s="22">
        <f>IF(AND(B2="",F2=""),"",IF(B2="",0,IF(A2="",CEILING(MAX(J2,F2,12),0.5),CEILING(MAX(J2,F2,12),0.5)*A2)))</f>
        <v>120</v>
      </c>
      <c r="T2" s="22">
        <f>IF(AND(B2="",F2=""),"",IF(B2="",0,IF(A2="",CEILING(MAX(J2,F2,8),0.5),CEILING(MAX(J2,F2,8),0.5)*A2)))</f>
        <v>80</v>
      </c>
      <c r="U2" s="22">
        <f>IF(AND(B2="",F2=""),"",IF(MAX(G2,J2)&lt;12,12-MAX(G2,J2),0)*A2)</f>
        <v>70</v>
      </c>
      <c r="V2" s="22">
        <f>IF(AND(B2="",F2=""),"",IF(MAX(G2,J2)&lt;13,13-MAX(G2,J2),0)*A2)</f>
        <v>80</v>
      </c>
      <c r="W2" s="22"/>
      <c r="X2" s="22">
        <f>IF(OR(C2="",D2="",E2=""),"",MAX(K2:M2))</f>
        <v>50</v>
      </c>
      <c r="Y2" s="22">
        <f>IF(OR(C2="",D2="",E2=""),"",LARGE(K2:M2,2))</f>
        <v>40</v>
      </c>
      <c r="Z2" s="22">
        <f>IF(OR(C2="",D2="",E2=""),"",MIN(K2:M2))</f>
        <v>12</v>
      </c>
      <c r="AA2" s="26">
        <v>45448</v>
      </c>
      <c r="AB2" s="22"/>
    </row>
    <row r="3" ht="15" customHeight="1" spans="1:28">
      <c r="A3" s="3"/>
      <c r="B3" s="3"/>
      <c r="C3" s="3"/>
      <c r="D3" s="3"/>
      <c r="E3" s="3"/>
      <c r="F3" s="1" t="str">
        <f>IF(OR(K3="",L3="",M3=""),"",ROUND(K3*L3*M3/5000,1))</f>
        <v/>
      </c>
      <c r="G3" s="1" t="str">
        <f>IF(OR(K3="",L3="",M3=""),"",ROUND(K3*L3*M3/6000,1))</f>
        <v/>
      </c>
      <c r="H3" s="1" t="str">
        <f>IF(OR(K3="",L3="",M3=""),"",2*(X3+Y3)+Z3)</f>
        <v/>
      </c>
      <c r="I3" s="21" t="str">
        <f t="shared" ref="I3:I21" si="2">IF(OR(J3&lt;&gt;"",F3&lt;&gt;""),MAX(1,A3),"")</f>
        <v/>
      </c>
      <c r="J3" s="22" t="str">
        <f t="shared" ref="J3:J21" si="3">IF(B3="","",CEILING(B3,0.1))</f>
        <v/>
      </c>
      <c r="K3" s="23" t="str">
        <f>IF(C3="","",CEILING(C3,1))</f>
        <v/>
      </c>
      <c r="L3" s="23" t="str">
        <f>IF(D3="","",CEILING(D3,1))</f>
        <v/>
      </c>
      <c r="M3" s="23" t="str">
        <f>IF(E3="","",CEILING(E3,1))</f>
        <v/>
      </c>
      <c r="N3" s="24" t="str">
        <f t="shared" ref="N3:N21" si="4">IF(J3="","",IF(A3="",1*J3,J3*A3))</f>
        <v/>
      </c>
      <c r="O3" s="24" t="str">
        <f t="shared" ref="O3:O21" si="5">IF(F3="","",IF(A3="",1*F3,F3*A3))</f>
        <v/>
      </c>
      <c r="P3" s="23" t="str">
        <f>IF(G3="","",IF(A3="",1*G3,G3*A3))</f>
        <v/>
      </c>
      <c r="Q3" s="22" t="str">
        <f t="shared" si="0"/>
        <v/>
      </c>
      <c r="R3" s="22" t="str">
        <f t="shared" si="1"/>
        <v/>
      </c>
      <c r="S3" s="22" t="str">
        <f>IF(AND(B3="",F3=""),"",IF(B3="",0,IF(A3="",CEILING(MAX(J3,F3,12),0.5),CEILING(MAX(J3,F3,12),0.5)*A3)))</f>
        <v/>
      </c>
      <c r="T3" s="22" t="str">
        <f>IF(AND(B3="",F3=""),"",IF(B3="",0,IF(A3="",CEILING(MAX(J3,F3,8),0.5),CEILING(MAX(J3,F3,8),0.5)*A3)))</f>
        <v/>
      </c>
      <c r="U3" s="22" t="str">
        <f>IF(AND(B3="",F3=""),"",IF(MAX(G3,J3)&lt;12,12-MAX(G3,J3),0)*A3)</f>
        <v/>
      </c>
      <c r="V3" s="22" t="str">
        <f t="shared" ref="V3:V21" si="6">IF(AND(B3="",F3=""),"",IF(MAX(G3,J3)&lt;13,13-MAX(G3,J3),0)*A3)</f>
        <v/>
      </c>
      <c r="W3" s="22"/>
      <c r="X3" s="22" t="str">
        <f t="shared" ref="X3:X21" si="7">IF(OR(C3="",D3="",E3=""),"",MAX(K3:M3))</f>
        <v/>
      </c>
      <c r="Y3" s="22" t="str">
        <f t="shared" ref="Y3:Y21" si="8">IF(OR(C3="",D3="",E3=""),"",LARGE(K3:M3,2))</f>
        <v/>
      </c>
      <c r="Z3" s="22" t="str">
        <f t="shared" ref="Z3:Z21" si="9">IF(OR(C3="",D3="",E3=""),"",MIN(K3:M3))</f>
        <v/>
      </c>
      <c r="AA3" s="22"/>
      <c r="AB3" s="22"/>
    </row>
    <row r="4" ht="15" customHeight="1" spans="1:28">
      <c r="A4" s="3"/>
      <c r="B4" s="3"/>
      <c r="C4" s="3"/>
      <c r="D4" s="3"/>
      <c r="E4" s="3"/>
      <c r="F4" s="1" t="str">
        <f>IF(OR(K4="",L4="",M4=""),"",ROUND(K4*L4*M4/5000,1))</f>
        <v/>
      </c>
      <c r="G4" s="1" t="str">
        <f>IF(OR(K4="",L4="",M4=""),"",ROUND(K4*L4*M4/6000,1))</f>
        <v/>
      </c>
      <c r="H4" s="1" t="str">
        <f>IF(OR(K4="",L4="",M4=""),"",2*(X4+Y4)+Z4)</f>
        <v/>
      </c>
      <c r="I4" s="21" t="str">
        <f t="shared" si="2"/>
        <v/>
      </c>
      <c r="J4" s="22" t="str">
        <f t="shared" si="3"/>
        <v/>
      </c>
      <c r="K4" s="23" t="str">
        <f>IF(C4="","",CEILING(C4,1))</f>
        <v/>
      </c>
      <c r="L4" s="23" t="str">
        <f>IF(D4="","",CEILING(D4,1))</f>
        <v/>
      </c>
      <c r="M4" s="23" t="str">
        <f>IF(E4="","",CEILING(E4,1))</f>
        <v/>
      </c>
      <c r="N4" s="24" t="str">
        <f t="shared" si="4"/>
        <v/>
      </c>
      <c r="O4" s="24" t="str">
        <f t="shared" si="5"/>
        <v/>
      </c>
      <c r="P4" s="23" t="str">
        <f>IF(G4="","",IF(A4="",1*G4,G4*A4))</f>
        <v/>
      </c>
      <c r="Q4" s="22" t="str">
        <f t="shared" si="0"/>
        <v/>
      </c>
      <c r="R4" s="22" t="str">
        <f t="shared" si="1"/>
        <v/>
      </c>
      <c r="S4" s="22" t="str">
        <f>IF(AND(B4="",F4=""),"",IF(B4="",0,IF(A4="",CEILING(MAX(J4,F4,12),0.5),CEILING(MAX(J4,F4,12),0.5)*A4)))</f>
        <v/>
      </c>
      <c r="T4" s="22" t="str">
        <f>IF(AND(B4="",F4=""),"",IF(B4="",0,IF(A4="",CEILING(MAX(J4,F4,8),0.5),CEILING(MAX(J4,F4,8),0.5)*A4)))</f>
        <v/>
      </c>
      <c r="U4" s="22" t="str">
        <f>IF(AND(B4="",F4=""),"",IF(MAX(G4,J4)&lt;12,12-MAX(G4,J4),0)*A4)</f>
        <v/>
      </c>
      <c r="V4" s="22" t="str">
        <f t="shared" si="6"/>
        <v/>
      </c>
      <c r="W4" s="22"/>
      <c r="X4" s="22" t="str">
        <f t="shared" si="7"/>
        <v/>
      </c>
      <c r="Y4" s="22" t="str">
        <f t="shared" si="8"/>
        <v/>
      </c>
      <c r="Z4" s="22" t="str">
        <f t="shared" si="9"/>
        <v/>
      </c>
      <c r="AA4" s="22">
        <f ca="1">IF(AND(D25="abc",$AA$2&gt;TODAY()),1,0)</f>
        <v>0</v>
      </c>
      <c r="AB4" s="22"/>
    </row>
    <row r="5" ht="15" customHeight="1" spans="1:28">
      <c r="A5" s="3"/>
      <c r="B5" s="3"/>
      <c r="C5" s="3"/>
      <c r="D5" s="3"/>
      <c r="E5" s="3"/>
      <c r="F5" s="1" t="str">
        <f t="shared" ref="F5:F21" si="10">IF(OR(K5="",L5="",M5=""),"",ROUND(K5*L5*M5/5000,1))</f>
        <v/>
      </c>
      <c r="G5" s="1" t="str">
        <f t="shared" ref="G5:G21" si="11">IF(OR(K5="",L5="",M5=""),"",ROUND(K5*L5*M5/6000,1))</f>
        <v/>
      </c>
      <c r="H5" s="1" t="str">
        <f t="shared" ref="H5:H21" si="12">IF(OR(K5="",L5="",M5=""),"",2*(X5+Y5)+Z5)</f>
        <v/>
      </c>
      <c r="I5" s="21" t="str">
        <f t="shared" si="2"/>
        <v/>
      </c>
      <c r="J5" s="22" t="str">
        <f t="shared" si="3"/>
        <v/>
      </c>
      <c r="K5" s="23" t="str">
        <f t="shared" ref="K5:K21" si="13">IF(C5="","",CEILING(C5,1))</f>
        <v/>
      </c>
      <c r="L5" s="23" t="str">
        <f t="shared" ref="L5:L21" si="14">IF(D5="","",CEILING(D5,1))</f>
        <v/>
      </c>
      <c r="M5" s="23" t="str">
        <f t="shared" ref="M5:M21" si="15">IF(E5="","",CEILING(E5,1))</f>
        <v/>
      </c>
      <c r="N5" s="24" t="str">
        <f t="shared" si="4"/>
        <v/>
      </c>
      <c r="O5" s="24" t="str">
        <f t="shared" si="5"/>
        <v/>
      </c>
      <c r="P5" s="23" t="str">
        <f t="shared" ref="P5:P21" si="16">IF(G5="","",IF(A5="",1*G5,G5*A5))</f>
        <v/>
      </c>
      <c r="Q5" s="22" t="str">
        <f t="shared" si="0"/>
        <v/>
      </c>
      <c r="R5" s="22" t="str">
        <f t="shared" si="1"/>
        <v/>
      </c>
      <c r="S5" s="22" t="str">
        <f>IF(AND(B5="",F5=""),"",IF(B5="",0,IF(A5="",CEILING(MAX(J5,F5,12),0.5),CEILING(MAX(J5,F5,12),0.5)*A5)))</f>
        <v/>
      </c>
      <c r="T5" s="22" t="str">
        <f>IF(AND(B5="",F5=""),"",IF(B5="",0,IF(A5="",CEILING(MAX(J5,F5,8),0.5),CEILING(MAX(J5,F5,8),0.5)*A5)))</f>
        <v/>
      </c>
      <c r="U5" s="22" t="str">
        <f>IF(AND(B5="",F5=""),"",IF(MAX(G5,J5)&lt;12,12-MAX(G5,J5),0)*A5)</f>
        <v/>
      </c>
      <c r="V5" s="22" t="str">
        <f t="shared" si="6"/>
        <v/>
      </c>
      <c r="W5" s="22"/>
      <c r="X5" s="22" t="str">
        <f t="shared" si="7"/>
        <v/>
      </c>
      <c r="Y5" s="22" t="str">
        <f t="shared" si="8"/>
        <v/>
      </c>
      <c r="Z5" s="22" t="str">
        <f t="shared" si="9"/>
        <v/>
      </c>
      <c r="AA5" s="22"/>
      <c r="AB5" s="22"/>
    </row>
    <row r="6" ht="15" customHeight="1" spans="1:28">
      <c r="A6" s="3"/>
      <c r="B6" s="3"/>
      <c r="C6" s="3"/>
      <c r="D6" s="3"/>
      <c r="E6" s="3"/>
      <c r="F6" s="1" t="str">
        <f t="shared" si="10"/>
        <v/>
      </c>
      <c r="G6" s="1" t="str">
        <f t="shared" si="11"/>
        <v/>
      </c>
      <c r="H6" s="1" t="str">
        <f t="shared" si="12"/>
        <v/>
      </c>
      <c r="I6" s="21" t="str">
        <f t="shared" si="2"/>
        <v/>
      </c>
      <c r="J6" s="22" t="str">
        <f t="shared" si="3"/>
        <v/>
      </c>
      <c r="K6" s="23" t="str">
        <f t="shared" si="13"/>
        <v/>
      </c>
      <c r="L6" s="23" t="str">
        <f t="shared" si="14"/>
        <v/>
      </c>
      <c r="M6" s="23" t="str">
        <f t="shared" si="15"/>
        <v/>
      </c>
      <c r="N6" s="24" t="str">
        <f t="shared" si="4"/>
        <v/>
      </c>
      <c r="O6" s="24" t="str">
        <f t="shared" si="5"/>
        <v/>
      </c>
      <c r="P6" s="23" t="str">
        <f t="shared" si="16"/>
        <v/>
      </c>
      <c r="Q6" s="22" t="str">
        <f t="shared" si="0"/>
        <v/>
      </c>
      <c r="R6" s="22" t="str">
        <f t="shared" si="1"/>
        <v/>
      </c>
      <c r="S6" s="22" t="str">
        <f t="shared" ref="S6:S21" si="17">IF(AND(B6="",F6=""),"",IF(B6="",0,IF(A6="",CEILING(MAX(J6,F6,12),0.5),CEILING(MAX(J6,F6,12),0.5)*A6)))</f>
        <v/>
      </c>
      <c r="T6" s="22" t="str">
        <f t="shared" ref="T6:T21" si="18">IF(AND(B6="",F6=""),"",IF(B6="",0,IF(A6="",CEILING(MAX(J6,F6,8),0.5),CEILING(MAX(J6,F6,8),0.5)*A6)))</f>
        <v/>
      </c>
      <c r="U6" s="22" t="str">
        <f t="shared" ref="U6:U21" si="19">IF(AND(B6="",F6=""),"",IF(MAX(G6,J6)&lt;12,12-MAX(G6,J6),0)*A6)</f>
        <v/>
      </c>
      <c r="V6" s="22" t="str">
        <f t="shared" si="6"/>
        <v/>
      </c>
      <c r="W6" s="22"/>
      <c r="X6" s="22" t="str">
        <f t="shared" si="7"/>
        <v/>
      </c>
      <c r="Y6" s="22" t="str">
        <f t="shared" si="8"/>
        <v/>
      </c>
      <c r="Z6" s="22" t="str">
        <f t="shared" si="9"/>
        <v/>
      </c>
      <c r="AA6" s="22"/>
      <c r="AB6" s="22"/>
    </row>
    <row r="7" ht="15" customHeight="1" spans="1:28">
      <c r="A7" s="3"/>
      <c r="B7" s="3"/>
      <c r="C7" s="3"/>
      <c r="D7" s="3"/>
      <c r="E7" s="3"/>
      <c r="F7" s="1" t="str">
        <f t="shared" si="10"/>
        <v/>
      </c>
      <c r="G7" s="1" t="str">
        <f t="shared" si="11"/>
        <v/>
      </c>
      <c r="H7" s="1" t="str">
        <f t="shared" si="12"/>
        <v/>
      </c>
      <c r="I7" s="21" t="str">
        <f t="shared" si="2"/>
        <v/>
      </c>
      <c r="J7" s="22" t="str">
        <f t="shared" si="3"/>
        <v/>
      </c>
      <c r="K7" s="23" t="str">
        <f t="shared" si="13"/>
        <v/>
      </c>
      <c r="L7" s="23" t="str">
        <f t="shared" si="14"/>
        <v/>
      </c>
      <c r="M7" s="23" t="str">
        <f t="shared" si="15"/>
        <v/>
      </c>
      <c r="N7" s="24" t="str">
        <f t="shared" si="4"/>
        <v/>
      </c>
      <c r="O7" s="24" t="str">
        <f t="shared" si="5"/>
        <v/>
      </c>
      <c r="P7" s="23" t="str">
        <f t="shared" si="16"/>
        <v/>
      </c>
      <c r="Q7" s="22" t="str">
        <f t="shared" si="0"/>
        <v/>
      </c>
      <c r="R7" s="22" t="str">
        <f t="shared" si="1"/>
        <v/>
      </c>
      <c r="S7" s="22" t="str">
        <f t="shared" si="17"/>
        <v/>
      </c>
      <c r="T7" s="22" t="str">
        <f t="shared" si="18"/>
        <v/>
      </c>
      <c r="U7" s="22" t="str">
        <f t="shared" si="19"/>
        <v/>
      </c>
      <c r="V7" s="22" t="str">
        <f t="shared" si="6"/>
        <v/>
      </c>
      <c r="W7" s="22"/>
      <c r="X7" s="22" t="str">
        <f t="shared" si="7"/>
        <v/>
      </c>
      <c r="Y7" s="22" t="str">
        <f t="shared" si="8"/>
        <v/>
      </c>
      <c r="Z7" s="22" t="str">
        <f t="shared" si="9"/>
        <v/>
      </c>
      <c r="AA7" s="22"/>
      <c r="AB7" s="22"/>
    </row>
    <row r="8" ht="15" customHeight="1" spans="1:28">
      <c r="A8" s="3"/>
      <c r="B8" s="3"/>
      <c r="C8" s="3"/>
      <c r="D8" s="3"/>
      <c r="E8" s="3"/>
      <c r="F8" s="1" t="str">
        <f t="shared" si="10"/>
        <v/>
      </c>
      <c r="G8" s="1" t="str">
        <f t="shared" si="11"/>
        <v/>
      </c>
      <c r="H8" s="1" t="str">
        <f t="shared" si="12"/>
        <v/>
      </c>
      <c r="I8" s="21" t="str">
        <f t="shared" si="2"/>
        <v/>
      </c>
      <c r="J8" s="22" t="str">
        <f t="shared" si="3"/>
        <v/>
      </c>
      <c r="K8" s="23" t="str">
        <f t="shared" si="13"/>
        <v/>
      </c>
      <c r="L8" s="23" t="str">
        <f t="shared" si="14"/>
        <v/>
      </c>
      <c r="M8" s="23" t="str">
        <f t="shared" si="15"/>
        <v/>
      </c>
      <c r="N8" s="24" t="str">
        <f t="shared" si="4"/>
        <v/>
      </c>
      <c r="O8" s="24" t="str">
        <f t="shared" si="5"/>
        <v/>
      </c>
      <c r="P8" s="23" t="str">
        <f t="shared" si="16"/>
        <v/>
      </c>
      <c r="Q8" s="22" t="str">
        <f t="shared" si="0"/>
        <v/>
      </c>
      <c r="R8" s="22" t="str">
        <f t="shared" si="1"/>
        <v/>
      </c>
      <c r="S8" s="22" t="str">
        <f t="shared" si="17"/>
        <v/>
      </c>
      <c r="T8" s="22" t="str">
        <f t="shared" si="18"/>
        <v/>
      </c>
      <c r="U8" s="22" t="str">
        <f t="shared" si="19"/>
        <v/>
      </c>
      <c r="V8" s="22" t="str">
        <f t="shared" si="6"/>
        <v/>
      </c>
      <c r="W8" s="22"/>
      <c r="X8" s="22" t="str">
        <f t="shared" si="7"/>
        <v/>
      </c>
      <c r="Y8" s="22" t="str">
        <f t="shared" si="8"/>
        <v/>
      </c>
      <c r="Z8" s="22" t="str">
        <f t="shared" si="9"/>
        <v/>
      </c>
      <c r="AA8" s="22"/>
      <c r="AB8" s="22"/>
    </row>
    <row r="9" ht="15" customHeight="1" spans="1:28">
      <c r="A9" s="3"/>
      <c r="B9" s="3"/>
      <c r="C9" s="3"/>
      <c r="D9" s="3"/>
      <c r="E9" s="3"/>
      <c r="F9" s="1" t="str">
        <f t="shared" si="10"/>
        <v/>
      </c>
      <c r="G9" s="1" t="str">
        <f t="shared" si="11"/>
        <v/>
      </c>
      <c r="H9" s="1" t="str">
        <f t="shared" si="12"/>
        <v/>
      </c>
      <c r="I9" s="21" t="str">
        <f t="shared" si="2"/>
        <v/>
      </c>
      <c r="J9" s="22" t="str">
        <f t="shared" si="3"/>
        <v/>
      </c>
      <c r="K9" s="23" t="str">
        <f t="shared" si="13"/>
        <v/>
      </c>
      <c r="L9" s="23" t="str">
        <f t="shared" si="14"/>
        <v/>
      </c>
      <c r="M9" s="23" t="str">
        <f t="shared" si="15"/>
        <v/>
      </c>
      <c r="N9" s="24" t="str">
        <f t="shared" si="4"/>
        <v/>
      </c>
      <c r="O9" s="24" t="str">
        <f t="shared" si="5"/>
        <v/>
      </c>
      <c r="P9" s="23" t="str">
        <f t="shared" si="16"/>
        <v/>
      </c>
      <c r="Q9" s="22" t="str">
        <f t="shared" ref="Q9:Q21" si="20">IF(AND(B9="",F9=""),"",IF(A9="",1*MAX(J9,F9),MAX(J9,F9)*A9))</f>
        <v/>
      </c>
      <c r="R9" s="22" t="str">
        <f t="shared" si="1"/>
        <v/>
      </c>
      <c r="S9" s="22" t="str">
        <f t="shared" si="17"/>
        <v/>
      </c>
      <c r="T9" s="22" t="str">
        <f t="shared" si="18"/>
        <v/>
      </c>
      <c r="U9" s="22" t="str">
        <f t="shared" si="19"/>
        <v/>
      </c>
      <c r="V9" s="22" t="str">
        <f t="shared" si="6"/>
        <v/>
      </c>
      <c r="W9" s="22"/>
      <c r="X9" s="22" t="str">
        <f t="shared" si="7"/>
        <v/>
      </c>
      <c r="Y9" s="22" t="str">
        <f t="shared" si="8"/>
        <v/>
      </c>
      <c r="Z9" s="22" t="str">
        <f t="shared" si="9"/>
        <v/>
      </c>
      <c r="AA9" s="22"/>
      <c r="AB9" s="22"/>
    </row>
    <row r="10" ht="15" customHeight="1" spans="1:28">
      <c r="A10" s="3"/>
      <c r="B10" s="3"/>
      <c r="C10" s="3"/>
      <c r="D10" s="3"/>
      <c r="E10" s="3"/>
      <c r="F10" s="1" t="str">
        <f t="shared" si="10"/>
        <v/>
      </c>
      <c r="G10" s="1" t="str">
        <f t="shared" si="11"/>
        <v/>
      </c>
      <c r="H10" s="1" t="str">
        <f t="shared" si="12"/>
        <v/>
      </c>
      <c r="I10" s="21" t="str">
        <f t="shared" si="2"/>
        <v/>
      </c>
      <c r="J10" s="22" t="str">
        <f t="shared" si="3"/>
        <v/>
      </c>
      <c r="K10" s="23" t="str">
        <f t="shared" si="13"/>
        <v/>
      </c>
      <c r="L10" s="23" t="str">
        <f t="shared" si="14"/>
        <v/>
      </c>
      <c r="M10" s="23" t="str">
        <f t="shared" si="15"/>
        <v/>
      </c>
      <c r="N10" s="24" t="str">
        <f t="shared" si="4"/>
        <v/>
      </c>
      <c r="O10" s="24" t="str">
        <f t="shared" si="5"/>
        <v/>
      </c>
      <c r="P10" s="23" t="str">
        <f t="shared" si="16"/>
        <v/>
      </c>
      <c r="Q10" s="22" t="str">
        <f t="shared" si="20"/>
        <v/>
      </c>
      <c r="R10" s="22" t="str">
        <f t="shared" ref="R10:R21" si="21">IF(AND(B10="",F10=""),"",IF(A10="",1*MAX(J10,F10),MAX(J10,F10)*A10))</f>
        <v/>
      </c>
      <c r="S10" s="22" t="str">
        <f t="shared" si="17"/>
        <v/>
      </c>
      <c r="T10" s="22" t="str">
        <f t="shared" si="18"/>
        <v/>
      </c>
      <c r="U10" s="22" t="str">
        <f t="shared" si="19"/>
        <v/>
      </c>
      <c r="V10" s="22" t="str">
        <f t="shared" si="6"/>
        <v/>
      </c>
      <c r="W10" s="22"/>
      <c r="X10" s="22" t="str">
        <f t="shared" si="7"/>
        <v/>
      </c>
      <c r="Y10" s="22" t="str">
        <f t="shared" si="8"/>
        <v/>
      </c>
      <c r="Z10" s="22" t="str">
        <f t="shared" si="9"/>
        <v/>
      </c>
      <c r="AA10" s="22"/>
      <c r="AB10" s="22"/>
    </row>
    <row r="11" ht="15" customHeight="1" spans="1:28">
      <c r="A11" s="3"/>
      <c r="B11" s="3"/>
      <c r="C11" s="3"/>
      <c r="D11" s="3"/>
      <c r="E11" s="3"/>
      <c r="F11" s="1" t="str">
        <f t="shared" si="10"/>
        <v/>
      </c>
      <c r="G11" s="1" t="str">
        <f t="shared" si="11"/>
        <v/>
      </c>
      <c r="H11" s="1" t="str">
        <f t="shared" si="12"/>
        <v/>
      </c>
      <c r="I11" s="21" t="str">
        <f t="shared" si="2"/>
        <v/>
      </c>
      <c r="J11" s="22" t="str">
        <f t="shared" si="3"/>
        <v/>
      </c>
      <c r="K11" s="23" t="str">
        <f t="shared" si="13"/>
        <v/>
      </c>
      <c r="L11" s="23" t="str">
        <f t="shared" si="14"/>
        <v/>
      </c>
      <c r="M11" s="23" t="str">
        <f t="shared" si="15"/>
        <v/>
      </c>
      <c r="N11" s="24" t="str">
        <f t="shared" si="4"/>
        <v/>
      </c>
      <c r="O11" s="24" t="str">
        <f t="shared" si="5"/>
        <v/>
      </c>
      <c r="P11" s="23" t="str">
        <f t="shared" si="16"/>
        <v/>
      </c>
      <c r="Q11" s="22" t="str">
        <f t="shared" si="20"/>
        <v/>
      </c>
      <c r="R11" s="22" t="str">
        <f t="shared" si="21"/>
        <v/>
      </c>
      <c r="S11" s="22" t="str">
        <f t="shared" si="17"/>
        <v/>
      </c>
      <c r="T11" s="22" t="str">
        <f t="shared" si="18"/>
        <v/>
      </c>
      <c r="U11" s="22" t="str">
        <f t="shared" si="19"/>
        <v/>
      </c>
      <c r="V11" s="22" t="str">
        <f t="shared" si="6"/>
        <v/>
      </c>
      <c r="W11" s="22"/>
      <c r="X11" s="22" t="str">
        <f t="shared" si="7"/>
        <v/>
      </c>
      <c r="Y11" s="22" t="str">
        <f t="shared" si="8"/>
        <v/>
      </c>
      <c r="Z11" s="22" t="str">
        <f t="shared" si="9"/>
        <v/>
      </c>
      <c r="AA11" s="22"/>
      <c r="AB11" s="22"/>
    </row>
    <row r="12" ht="15" customHeight="1" spans="1:28">
      <c r="A12" s="3"/>
      <c r="B12" s="3"/>
      <c r="C12" s="3"/>
      <c r="D12" s="3"/>
      <c r="E12" s="3"/>
      <c r="F12" s="1" t="str">
        <f t="shared" si="10"/>
        <v/>
      </c>
      <c r="G12" s="1" t="str">
        <f t="shared" si="11"/>
        <v/>
      </c>
      <c r="H12" s="1" t="str">
        <f t="shared" si="12"/>
        <v/>
      </c>
      <c r="I12" s="21" t="str">
        <f t="shared" si="2"/>
        <v/>
      </c>
      <c r="J12" s="22" t="str">
        <f t="shared" si="3"/>
        <v/>
      </c>
      <c r="K12" s="23" t="str">
        <f t="shared" si="13"/>
        <v/>
      </c>
      <c r="L12" s="23" t="str">
        <f t="shared" si="14"/>
        <v/>
      </c>
      <c r="M12" s="23" t="str">
        <f t="shared" si="15"/>
        <v/>
      </c>
      <c r="N12" s="24" t="str">
        <f t="shared" si="4"/>
        <v/>
      </c>
      <c r="O12" s="24" t="str">
        <f t="shared" si="5"/>
        <v/>
      </c>
      <c r="P12" s="23" t="str">
        <f t="shared" si="16"/>
        <v/>
      </c>
      <c r="Q12" s="22" t="str">
        <f t="shared" si="20"/>
        <v/>
      </c>
      <c r="R12" s="22" t="str">
        <f t="shared" si="21"/>
        <v/>
      </c>
      <c r="S12" s="22" t="str">
        <f t="shared" si="17"/>
        <v/>
      </c>
      <c r="T12" s="22" t="str">
        <f t="shared" si="18"/>
        <v/>
      </c>
      <c r="U12" s="22" t="str">
        <f t="shared" si="19"/>
        <v/>
      </c>
      <c r="V12" s="22" t="str">
        <f t="shared" si="6"/>
        <v/>
      </c>
      <c r="W12" s="22"/>
      <c r="X12" s="22" t="str">
        <f t="shared" si="7"/>
        <v/>
      </c>
      <c r="Y12" s="22" t="str">
        <f t="shared" si="8"/>
        <v/>
      </c>
      <c r="Z12" s="22" t="str">
        <f t="shared" si="9"/>
        <v/>
      </c>
      <c r="AA12" s="22"/>
      <c r="AB12" s="22"/>
    </row>
    <row r="13" ht="15" customHeight="1" spans="1:28">
      <c r="A13" s="3"/>
      <c r="B13" s="3"/>
      <c r="C13" s="3"/>
      <c r="D13" s="3"/>
      <c r="E13" s="3"/>
      <c r="F13" s="1" t="str">
        <f t="shared" si="10"/>
        <v/>
      </c>
      <c r="G13" s="1" t="str">
        <f t="shared" si="11"/>
        <v/>
      </c>
      <c r="H13" s="1" t="str">
        <f t="shared" si="12"/>
        <v/>
      </c>
      <c r="I13" s="21" t="str">
        <f t="shared" si="2"/>
        <v/>
      </c>
      <c r="J13" s="22" t="str">
        <f t="shared" si="3"/>
        <v/>
      </c>
      <c r="K13" s="23" t="str">
        <f t="shared" si="13"/>
        <v/>
      </c>
      <c r="L13" s="23" t="str">
        <f t="shared" si="14"/>
        <v/>
      </c>
      <c r="M13" s="23" t="str">
        <f t="shared" si="15"/>
        <v/>
      </c>
      <c r="N13" s="24" t="str">
        <f t="shared" si="4"/>
        <v/>
      </c>
      <c r="O13" s="24" t="str">
        <f t="shared" si="5"/>
        <v/>
      </c>
      <c r="P13" s="23" t="str">
        <f t="shared" si="16"/>
        <v/>
      </c>
      <c r="Q13" s="22" t="str">
        <f t="shared" si="20"/>
        <v/>
      </c>
      <c r="R13" s="22" t="str">
        <f t="shared" si="21"/>
        <v/>
      </c>
      <c r="S13" s="22" t="str">
        <f t="shared" si="17"/>
        <v/>
      </c>
      <c r="T13" s="22" t="str">
        <f t="shared" si="18"/>
        <v/>
      </c>
      <c r="U13" s="22" t="str">
        <f t="shared" si="19"/>
        <v/>
      </c>
      <c r="V13" s="22" t="str">
        <f t="shared" si="6"/>
        <v/>
      </c>
      <c r="W13" s="22"/>
      <c r="X13" s="22" t="str">
        <f t="shared" si="7"/>
        <v/>
      </c>
      <c r="Y13" s="22" t="str">
        <f t="shared" si="8"/>
        <v/>
      </c>
      <c r="Z13" s="22" t="str">
        <f t="shared" si="9"/>
        <v/>
      </c>
      <c r="AA13" s="22"/>
      <c r="AB13" s="22"/>
    </row>
    <row r="14" ht="15" customHeight="1" spans="1:28">
      <c r="A14" s="3"/>
      <c r="B14" s="3"/>
      <c r="C14" s="3"/>
      <c r="D14" s="3"/>
      <c r="E14" s="3"/>
      <c r="F14" s="1" t="str">
        <f t="shared" si="10"/>
        <v/>
      </c>
      <c r="G14" s="1" t="str">
        <f t="shared" si="11"/>
        <v/>
      </c>
      <c r="H14" s="1" t="str">
        <f t="shared" si="12"/>
        <v/>
      </c>
      <c r="I14" s="21" t="str">
        <f t="shared" si="2"/>
        <v/>
      </c>
      <c r="J14" s="22" t="str">
        <f t="shared" si="3"/>
        <v/>
      </c>
      <c r="K14" s="23" t="str">
        <f t="shared" si="13"/>
        <v/>
      </c>
      <c r="L14" s="23" t="str">
        <f t="shared" si="14"/>
        <v/>
      </c>
      <c r="M14" s="23" t="str">
        <f t="shared" si="15"/>
        <v/>
      </c>
      <c r="N14" s="24" t="str">
        <f t="shared" si="4"/>
        <v/>
      </c>
      <c r="O14" s="24" t="str">
        <f t="shared" si="5"/>
        <v/>
      </c>
      <c r="P14" s="23" t="str">
        <f t="shared" si="16"/>
        <v/>
      </c>
      <c r="Q14" s="22" t="str">
        <f t="shared" si="20"/>
        <v/>
      </c>
      <c r="R14" s="22" t="str">
        <f t="shared" si="21"/>
        <v/>
      </c>
      <c r="S14" s="22" t="str">
        <f t="shared" si="17"/>
        <v/>
      </c>
      <c r="T14" s="22" t="str">
        <f t="shared" si="18"/>
        <v/>
      </c>
      <c r="U14" s="22" t="str">
        <f t="shared" si="19"/>
        <v/>
      </c>
      <c r="V14" s="22" t="str">
        <f t="shared" si="6"/>
        <v/>
      </c>
      <c r="W14" s="22"/>
      <c r="X14" s="22" t="str">
        <f t="shared" si="7"/>
        <v/>
      </c>
      <c r="Y14" s="22" t="str">
        <f t="shared" si="8"/>
        <v/>
      </c>
      <c r="Z14" s="22" t="str">
        <f t="shared" si="9"/>
        <v/>
      </c>
      <c r="AA14" s="22"/>
      <c r="AB14" s="22"/>
    </row>
    <row r="15" ht="15" customHeight="1" spans="1:28">
      <c r="A15" s="3"/>
      <c r="B15" s="3"/>
      <c r="C15" s="3"/>
      <c r="D15" s="3"/>
      <c r="E15" s="3"/>
      <c r="F15" s="1" t="str">
        <f t="shared" si="10"/>
        <v/>
      </c>
      <c r="G15" s="1" t="str">
        <f t="shared" si="11"/>
        <v/>
      </c>
      <c r="H15" s="1" t="str">
        <f t="shared" si="12"/>
        <v/>
      </c>
      <c r="I15" s="21" t="str">
        <f t="shared" si="2"/>
        <v/>
      </c>
      <c r="J15" s="22" t="str">
        <f t="shared" si="3"/>
        <v/>
      </c>
      <c r="K15" s="23" t="str">
        <f t="shared" si="13"/>
        <v/>
      </c>
      <c r="L15" s="23" t="str">
        <f t="shared" si="14"/>
        <v/>
      </c>
      <c r="M15" s="23" t="str">
        <f t="shared" si="15"/>
        <v/>
      </c>
      <c r="N15" s="24" t="str">
        <f t="shared" si="4"/>
        <v/>
      </c>
      <c r="O15" s="24" t="str">
        <f t="shared" si="5"/>
        <v/>
      </c>
      <c r="P15" s="23" t="str">
        <f t="shared" si="16"/>
        <v/>
      </c>
      <c r="Q15" s="22" t="str">
        <f t="shared" si="20"/>
        <v/>
      </c>
      <c r="R15" s="22" t="str">
        <f t="shared" si="21"/>
        <v/>
      </c>
      <c r="S15" s="22" t="str">
        <f t="shared" si="17"/>
        <v/>
      </c>
      <c r="T15" s="22" t="str">
        <f t="shared" si="18"/>
        <v/>
      </c>
      <c r="U15" s="22" t="str">
        <f t="shared" si="19"/>
        <v/>
      </c>
      <c r="V15" s="22" t="str">
        <f t="shared" si="6"/>
        <v/>
      </c>
      <c r="W15" s="22"/>
      <c r="X15" s="22" t="str">
        <f t="shared" si="7"/>
        <v/>
      </c>
      <c r="Y15" s="22" t="str">
        <f t="shared" si="8"/>
        <v/>
      </c>
      <c r="Z15" s="22" t="str">
        <f t="shared" si="9"/>
        <v/>
      </c>
      <c r="AA15" s="22"/>
      <c r="AB15" s="22"/>
    </row>
    <row r="16" ht="15" customHeight="1" spans="1:28">
      <c r="A16" s="3"/>
      <c r="B16" s="3"/>
      <c r="C16" s="3"/>
      <c r="D16" s="3"/>
      <c r="E16" s="3"/>
      <c r="F16" s="1" t="str">
        <f t="shared" si="10"/>
        <v/>
      </c>
      <c r="G16" s="1" t="str">
        <f t="shared" si="11"/>
        <v/>
      </c>
      <c r="H16" s="1" t="str">
        <f t="shared" si="12"/>
        <v/>
      </c>
      <c r="I16" s="21" t="str">
        <f t="shared" si="2"/>
        <v/>
      </c>
      <c r="J16" s="22" t="str">
        <f t="shared" si="3"/>
        <v/>
      </c>
      <c r="K16" s="23" t="str">
        <f t="shared" si="13"/>
        <v/>
      </c>
      <c r="L16" s="23" t="str">
        <f t="shared" si="14"/>
        <v/>
      </c>
      <c r="M16" s="23" t="str">
        <f t="shared" si="15"/>
        <v/>
      </c>
      <c r="N16" s="24" t="str">
        <f t="shared" si="4"/>
        <v/>
      </c>
      <c r="O16" s="24" t="str">
        <f t="shared" si="5"/>
        <v/>
      </c>
      <c r="P16" s="23" t="str">
        <f t="shared" si="16"/>
        <v/>
      </c>
      <c r="Q16" s="22" t="str">
        <f t="shared" si="20"/>
        <v/>
      </c>
      <c r="R16" s="22" t="str">
        <f t="shared" si="21"/>
        <v/>
      </c>
      <c r="S16" s="22" t="str">
        <f t="shared" si="17"/>
        <v/>
      </c>
      <c r="T16" s="22" t="str">
        <f t="shared" si="18"/>
        <v/>
      </c>
      <c r="U16" s="22" t="str">
        <f t="shared" si="19"/>
        <v/>
      </c>
      <c r="V16" s="22" t="str">
        <f t="shared" si="6"/>
        <v/>
      </c>
      <c r="W16" s="22"/>
      <c r="X16" s="22" t="str">
        <f t="shared" si="7"/>
        <v/>
      </c>
      <c r="Y16" s="22" t="str">
        <f t="shared" si="8"/>
        <v/>
      </c>
      <c r="Z16" s="22" t="str">
        <f t="shared" si="9"/>
        <v/>
      </c>
      <c r="AA16" s="22"/>
      <c r="AB16" s="22"/>
    </row>
    <row r="17" ht="5" customHeight="1" spans="14:23">
      <c r="N17" s="25">
        <f>SUM(N2:N16)</f>
        <v>50</v>
      </c>
      <c r="O17">
        <f>SUM(O2:O16)</f>
        <v>48</v>
      </c>
      <c r="P17">
        <f>SUM(P2:P16)</f>
        <v>40</v>
      </c>
      <c r="Q17">
        <f>IF(SUM(Q2:Q16)&lt;20,CEILING(SUM(Q2:Q16),0.5),CEILING(SUM(Q2:Q16),1))</f>
        <v>50</v>
      </c>
      <c r="R17">
        <f>IF(SUM(R2:R16)&lt;20,CEILING(SUM(R2:R16),0.5),CEILING(SUM(R2:R16),1))</f>
        <v>50</v>
      </c>
      <c r="S17">
        <f>IF(SUM(S2:S16)&lt;20,CEILING(SUM(S2:S16),0.5),CEILING(SUM(S2:S16),1))</f>
        <v>120</v>
      </c>
      <c r="T17">
        <f>IF(SUM(T2:T16)&lt;20,CEILING(SUM(T2:T16),0.5),CEILING(SUM(T2:T16),1))</f>
        <v>80</v>
      </c>
      <c r="U17">
        <f>CEILING(MAX(N17,P17)+SUM(U2:U16),1)</f>
        <v>120</v>
      </c>
      <c r="V17">
        <f>CEILING(MAX(N17,P17)+SUM(V2:V16),1)</f>
        <v>130</v>
      </c>
      <c r="W17">
        <f>CEILING(MAX(N17,P17),1)</f>
        <v>50</v>
      </c>
    </row>
    <row r="18" ht="20" customHeight="1" spans="1:21">
      <c r="A18" s="4" t="s">
        <v>22</v>
      </c>
      <c r="B18" s="4" t="s">
        <v>8</v>
      </c>
      <c r="C18" s="5" t="s">
        <v>23</v>
      </c>
      <c r="D18" s="5"/>
      <c r="E18" s="5"/>
      <c r="F18" s="6" t="s">
        <v>24</v>
      </c>
      <c r="G18" s="7" t="s">
        <v>25</v>
      </c>
      <c r="H18" s="7"/>
      <c r="N18" t="s">
        <v>26</v>
      </c>
      <c r="O18">
        <f>SUM(I2:I16)</f>
        <v>10</v>
      </c>
      <c r="P18">
        <f>IF(N17&lt;20,CEILING(N17,0.5),CEILING(N17,1))</f>
        <v>50</v>
      </c>
      <c r="T18">
        <f>IF(O17&lt;20,CEILING(O17,0.5),CEILING(O17,1))</f>
        <v>48</v>
      </c>
      <c r="U18">
        <f>IF(P17&lt;20,CEILING(P17,0.5),CEILING(P17,1))</f>
        <v>40</v>
      </c>
    </row>
    <row r="19" ht="20" customHeight="1" spans="1:8">
      <c r="A19" s="1" t="str">
        <f ca="1">IF(AA4=0,"",O18)</f>
        <v/>
      </c>
      <c r="B19" s="1" t="str">
        <f ca="1">IF(AA4=0,"",P18)</f>
        <v/>
      </c>
      <c r="C19" s="5"/>
      <c r="D19" s="5"/>
      <c r="E19" s="5"/>
      <c r="F19" s="8"/>
      <c r="G19" s="7"/>
      <c r="H19" s="7"/>
    </row>
    <row r="20" ht="5" customHeight="1" spans="1:8">
      <c r="A20" s="9"/>
      <c r="B20" s="9"/>
      <c r="C20" s="9"/>
      <c r="D20" s="9"/>
      <c r="G20" s="7"/>
      <c r="H20" s="7"/>
    </row>
    <row r="21" ht="25" customHeight="1" spans="1:8">
      <c r="A21" s="10" t="s">
        <v>27</v>
      </c>
      <c r="B21" s="10" t="s">
        <v>28</v>
      </c>
      <c r="C21" s="10" t="s">
        <v>29</v>
      </c>
      <c r="D21" s="10" t="s">
        <v>30</v>
      </c>
      <c r="E21" s="10" t="s">
        <v>31</v>
      </c>
      <c r="F21" s="10" t="s">
        <v>32</v>
      </c>
      <c r="G21" s="7"/>
      <c r="H21" s="7"/>
    </row>
    <row r="22" ht="20" customHeight="1" spans="1:8">
      <c r="A22" s="2" t="str">
        <f ca="1">IF(AA4=0,"",Q17)</f>
        <v/>
      </c>
      <c r="B22" s="2" t="str">
        <f ca="1">IF(AA4=0,"",S17)</f>
        <v/>
      </c>
      <c r="C22" s="2" t="str">
        <f ca="1">IF(AA4=0,"",T17)</f>
        <v/>
      </c>
      <c r="D22" s="2" t="str">
        <f ca="1">IF(AA4=0,"",U17)</f>
        <v/>
      </c>
      <c r="E22" s="2" t="str">
        <f ca="1">IF(AA4=0,"",V17)</f>
        <v/>
      </c>
      <c r="F22" s="2" t="str">
        <f ca="1">IF(AA4=0,"",W17)</f>
        <v/>
      </c>
      <c r="G22" s="7"/>
      <c r="H22" s="7"/>
    </row>
    <row r="23" ht="5" customHeight="1" spans="7:8">
      <c r="G23" s="7"/>
      <c r="H23" s="7"/>
    </row>
    <row r="24" ht="20" customHeight="1" spans="1:8">
      <c r="A24" s="11" t="s">
        <v>33</v>
      </c>
      <c r="B24" s="12"/>
      <c r="C24" s="13"/>
      <c r="D24" s="14" t="str">
        <f ca="1">IF(AA4=0,"验证码过期","验证码正确")</f>
        <v>验证码过期</v>
      </c>
      <c r="E24" s="14"/>
      <c r="F24" s="15" t="s">
        <v>34</v>
      </c>
      <c r="G24" s="7"/>
      <c r="H24" s="7"/>
    </row>
    <row r="25" ht="20" customHeight="1" spans="1:8">
      <c r="A25" s="11" t="s">
        <v>35</v>
      </c>
      <c r="B25" s="12"/>
      <c r="C25" s="13"/>
      <c r="D25" s="16"/>
      <c r="E25" s="16"/>
      <c r="F25" s="15"/>
      <c r="G25" s="7"/>
      <c r="H25" s="7"/>
    </row>
    <row r="26" ht="5" customHeight="1" spans="7:8">
      <c r="G26" s="7"/>
      <c r="H26" s="7"/>
    </row>
    <row r="27" ht="20" customHeight="1" spans="1:8">
      <c r="A27" s="17" t="s">
        <v>36</v>
      </c>
      <c r="B27" s="18"/>
      <c r="C27" s="18"/>
      <c r="D27" s="18"/>
      <c r="E27" s="18"/>
      <c r="F27" s="18"/>
      <c r="G27" s="7"/>
      <c r="H27" s="7"/>
    </row>
    <row r="28" ht="20" customHeight="1" spans="1:8">
      <c r="A28" s="18"/>
      <c r="B28" s="18"/>
      <c r="C28" s="18"/>
      <c r="D28" s="18"/>
      <c r="E28" s="18"/>
      <c r="F28" s="18"/>
      <c r="G28" s="7"/>
      <c r="H28" s="7"/>
    </row>
  </sheetData>
  <sheetProtection password="D973" sheet="1" objects="1"/>
  <mergeCells count="9">
    <mergeCell ref="A24:C24"/>
    <mergeCell ref="D24:E24"/>
    <mergeCell ref="A25:C25"/>
    <mergeCell ref="D25:E25"/>
    <mergeCell ref="F18:F19"/>
    <mergeCell ref="F24:F25"/>
    <mergeCell ref="A27:F28"/>
    <mergeCell ref="G18:H28"/>
    <mergeCell ref="C18:E19"/>
  </mergeCells>
  <conditionalFormatting sqref="D24:E24">
    <cfRule type="expression" dxfId="0" priority="1">
      <formula>$D$24="验证码正确"</formula>
    </cfRule>
    <cfRule type="expression" dxfId="1" priority="2">
      <formula>$D$24="验证码过期"</formula>
    </cfRule>
  </conditionalFormatting>
  <dataValidations count="3">
    <dataValidation type="whole" operator="between" allowBlank="1" showInputMessage="1" showErrorMessage="1" errorTitle="箱数" error="相同规格的箱数应为正整数" sqref="A2:A16">
      <formula1>0</formula1>
      <formula2>500</formula2>
    </dataValidation>
    <dataValidation type="decimal" operator="between" allowBlank="1" showInputMessage="1" showErrorMessage="1" errorTitle="单件重量" error="单件限重30KG" sqref="B2:B16">
      <formula1>0.1</formula1>
      <formula2>30</formula2>
    </dataValidation>
    <dataValidation type="whole" operator="between" allowBlank="1" showInputMessage="1" showErrorMessage="1" errorTitle="尺寸" error="尺寸以1CM为单位，不超300CM" sqref="C2:E16">
      <formula1>1</formula1>
      <formula2>300</formula2>
    </dataValidation>
  </dataValidations>
  <hyperlinks>
    <hyperlink ref="F24" r:id="rId1" display="扫码" tooltip="扫码关注公众号"/>
    <hyperlink ref="F18:F19" r:id="rId2" display="在线&#10;算运费" tooltip="在线计算运费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李占营</cp:lastModifiedBy>
  <dcterms:created xsi:type="dcterms:W3CDTF">2024-05-05T02:53:00Z</dcterms:created>
  <dcterms:modified xsi:type="dcterms:W3CDTF">2024-05-05T14:46:46Z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8BE697593ED540D7AEE322FFDFB8B504_11</vt:lpwstr>
  </property>
  <property fmtid="{D5CDD505-2E9C-101B-9397-08002B2CF9AE}" pid="3" name="KSOProductBuildVer">
    <vt:lpwstr>2052-12.1.0.16729</vt:lpwstr>
  </property>
</Properties>
</file>